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andrew/Downloads/"/>
    </mc:Choice>
  </mc:AlternateContent>
  <xr:revisionPtr revIDLastSave="0" documentId="13_ncr:1_{5ED31F67-1D53-DE47-8A47-4862B0D048CC}" xr6:coauthVersionLast="47" xr6:coauthVersionMax="47" xr10:uidLastSave="{00000000-0000-0000-0000-000000000000}"/>
  <workbookProtection workbookAlgorithmName="SHA-512" workbookHashValue="KQCmVopUudPsF/GbPweIyPH5xERwfAWEU203fI6tKY3otcUwwDi068fENvpDJPHtHPiTF4P6OlsMhS7kMwqyfg==" workbookSaltValue="DxvXWdhv67hh+US/PTSkZQ==" workbookSpinCount="100000" lockStructure="1"/>
  <bookViews>
    <workbookView xWindow="20" yWindow="660" windowWidth="34560" windowHeight="19820" tabRatio="500" xr2:uid="{00000000-000D-0000-FFFF-FFFF00000000}"/>
  </bookViews>
  <sheets>
    <sheet name="Monthly Budget" sheetId="1" r:id="rId1"/>
    <sheet name="Annual Overview" sheetId="2" r:id="rId2"/>
    <sheet name="Expense Breakdown" sheetId="3" r:id="rId3"/>
    <sheet name="Savings Goal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4" l="1"/>
  <c r="C9" i="4"/>
  <c r="F9" i="4" s="1"/>
  <c r="F8" i="4"/>
  <c r="E8" i="4"/>
  <c r="G8" i="4" s="1"/>
  <c r="F7" i="4"/>
  <c r="E7" i="4"/>
  <c r="G7" i="4" s="1"/>
  <c r="F6" i="4"/>
  <c r="E6" i="4"/>
  <c r="G6" i="4" s="1"/>
  <c r="F5" i="4"/>
  <c r="E5" i="4"/>
  <c r="G5" i="4" s="1"/>
  <c r="F4" i="4"/>
  <c r="E4" i="4"/>
  <c r="E9" i="4" s="1"/>
  <c r="C11" i="3"/>
  <c r="D8" i="3" s="1"/>
  <c r="K8" i="2"/>
  <c r="J8" i="2"/>
  <c r="I8" i="2"/>
  <c r="D8" i="2"/>
  <c r="N6" i="2"/>
  <c r="N8" i="2" s="1"/>
  <c r="M6" i="2"/>
  <c r="M8" i="2" s="1"/>
  <c r="L6" i="2"/>
  <c r="L8" i="2" s="1"/>
  <c r="K6" i="2"/>
  <c r="J6" i="2"/>
  <c r="I6" i="2"/>
  <c r="H6" i="2"/>
  <c r="H8" i="2" s="1"/>
  <c r="G6" i="2"/>
  <c r="G8" i="2" s="1"/>
  <c r="F6" i="2"/>
  <c r="F8" i="2" s="1"/>
  <c r="E6" i="2"/>
  <c r="E8" i="2" s="1"/>
  <c r="D6" i="2"/>
  <c r="C6" i="2"/>
  <c r="C7" i="2" s="1"/>
  <c r="D7" i="2" s="1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O5" i="2"/>
  <c r="O4" i="2"/>
  <c r="D54" i="1"/>
  <c r="C54" i="1"/>
  <c r="E54" i="1" s="1"/>
  <c r="E53" i="1"/>
  <c r="E52" i="1"/>
  <c r="E51" i="1"/>
  <c r="D49" i="1"/>
  <c r="C49" i="1"/>
  <c r="E48" i="1"/>
  <c r="E47" i="1"/>
  <c r="E46" i="1"/>
  <c r="E45" i="1"/>
  <c r="D43" i="1"/>
  <c r="C43" i="1"/>
  <c r="E42" i="1"/>
  <c r="E41" i="1"/>
  <c r="E40" i="1"/>
  <c r="E39" i="1"/>
  <c r="D37" i="1"/>
  <c r="C37" i="1"/>
  <c r="E37" i="1" s="1"/>
  <c r="E36" i="1"/>
  <c r="E35" i="1"/>
  <c r="E34" i="1"/>
  <c r="D32" i="1"/>
  <c r="C32" i="1"/>
  <c r="E32" i="1" s="1"/>
  <c r="E31" i="1"/>
  <c r="E30" i="1"/>
  <c r="E29" i="1"/>
  <c r="D27" i="1"/>
  <c r="C27" i="1"/>
  <c r="E26" i="1"/>
  <c r="E25" i="1"/>
  <c r="E24" i="1"/>
  <c r="E23" i="1"/>
  <c r="D21" i="1"/>
  <c r="C21" i="1"/>
  <c r="E20" i="1"/>
  <c r="E19" i="1"/>
  <c r="E18" i="1"/>
  <c r="E17" i="1"/>
  <c r="D12" i="1"/>
  <c r="F45" i="1" s="1"/>
  <c r="C12" i="1"/>
  <c r="E11" i="1"/>
  <c r="E10" i="1"/>
  <c r="E9" i="1"/>
  <c r="E8" i="1"/>
  <c r="E7" i="1"/>
  <c r="F51" i="1" l="1"/>
  <c r="E43" i="1"/>
  <c r="D55" i="1"/>
  <c r="F55" i="1" s="1"/>
  <c r="F32" i="1"/>
  <c r="E49" i="1"/>
  <c r="C55" i="1"/>
  <c r="C62" i="1" s="1"/>
  <c r="F49" i="1"/>
  <c r="E27" i="1"/>
  <c r="F39" i="1"/>
  <c r="C60" i="1"/>
  <c r="E55" i="1"/>
  <c r="D60" i="1"/>
  <c r="E60" i="1" s="1"/>
  <c r="D9" i="3"/>
  <c r="F46" i="1"/>
  <c r="D10" i="3"/>
  <c r="E21" i="1"/>
  <c r="O6" i="2"/>
  <c r="O8" i="2" s="1"/>
  <c r="F17" i="1"/>
  <c r="F23" i="1"/>
  <c r="F35" i="1"/>
  <c r="F42" i="1"/>
  <c r="D4" i="3"/>
  <c r="C8" i="2"/>
  <c r="G4" i="4"/>
  <c r="G9" i="4" s="1"/>
  <c r="F24" i="1"/>
  <c r="F30" i="1"/>
  <c r="F48" i="1"/>
  <c r="D5" i="3"/>
  <c r="C59" i="1"/>
  <c r="D59" i="1"/>
  <c r="F29" i="1"/>
  <c r="F41" i="1"/>
  <c r="F47" i="1"/>
  <c r="F53" i="1"/>
  <c r="F19" i="1"/>
  <c r="F25" i="1"/>
  <c r="F31" i="1"/>
  <c r="F54" i="1"/>
  <c r="D61" i="1"/>
  <c r="D6" i="3"/>
  <c r="D7" i="3"/>
  <c r="E12" i="1"/>
  <c r="F21" i="1"/>
  <c r="F27" i="1"/>
  <c r="F34" i="1"/>
  <c r="F40" i="1"/>
  <c r="F52" i="1"/>
  <c r="F18" i="1"/>
  <c r="F36" i="1"/>
  <c r="F20" i="1"/>
  <c r="F26" i="1"/>
  <c r="F37" i="1"/>
  <c r="F43" i="1"/>
  <c r="C61" i="1" l="1"/>
  <c r="D62" i="1"/>
  <c r="E62" i="1"/>
  <c r="D11" i="3"/>
  <c r="E61" i="1"/>
  <c r="E59" i="1"/>
</calcChain>
</file>

<file path=xl/sharedStrings.xml><?xml version="1.0" encoding="utf-8"?>
<sst xmlns="http://schemas.openxmlformats.org/spreadsheetml/2006/main" count="116" uniqueCount="101">
  <si>
    <t>PERSONAL BUDGET PLANNER</t>
  </si>
  <si>
    <t>Track Income, Expenses &amp; Savings Goals</t>
  </si>
  <si>
    <t>💰 MONTHLY INCOME</t>
  </si>
  <si>
    <t>Income Source</t>
  </si>
  <si>
    <t>Budgeted</t>
  </si>
  <si>
    <t>Actual</t>
  </si>
  <si>
    <t>Difference</t>
  </si>
  <si>
    <t>Notes</t>
  </si>
  <si>
    <t>Primary Salary / Wages</t>
  </si>
  <si>
    <t>Secondary Income</t>
  </si>
  <si>
    <t>Freelance / Side Hustle</t>
  </si>
  <si>
    <t>Investment Income</t>
  </si>
  <si>
    <t>Other Income</t>
  </si>
  <si>
    <t>TOTAL INCOME</t>
  </si>
  <si>
    <t>📊 MONTHLY EXPENSES</t>
  </si>
  <si>
    <t>Expense Category</t>
  </si>
  <si>
    <t>% of Income</t>
  </si>
  <si>
    <t>🏠 HOUSING</t>
  </si>
  <si>
    <t xml:space="preserve">   Rent / Mortgage</t>
  </si>
  <si>
    <t xml:space="preserve">   Utilities (Electric, Gas, Water)</t>
  </si>
  <si>
    <t xml:space="preserve">   Internet / Cable</t>
  </si>
  <si>
    <t xml:space="preserve">   Home Insurance</t>
  </si>
  <si>
    <t xml:space="preserve">   Subtotal</t>
  </si>
  <si>
    <t>🚗 TRANSPORTATION</t>
  </si>
  <si>
    <t xml:space="preserve">   Car Payment</t>
  </si>
  <si>
    <t xml:space="preserve">   Gas / Fuel</t>
  </si>
  <si>
    <t xml:space="preserve">   Car Insurance</t>
  </si>
  <si>
    <t xml:space="preserve">   Maintenance / Repairs</t>
  </si>
  <si>
    <t>🍽️ FOOD &amp; DINING</t>
  </si>
  <si>
    <t xml:space="preserve">   Groceries</t>
  </si>
  <si>
    <t xml:space="preserve">   Dining Out / Takeout</t>
  </si>
  <si>
    <t xml:space="preserve">   Coffee / Snacks</t>
  </si>
  <si>
    <t>💊 HEALTH &amp; WELLNESS</t>
  </si>
  <si>
    <t xml:space="preserve">   Health Insurance</t>
  </si>
  <si>
    <t xml:space="preserve">   Medications / Prescriptions</t>
  </si>
  <si>
    <t xml:space="preserve">   Gym / Fitness</t>
  </si>
  <si>
    <t>🎓 DEBT &amp; SAVINGS</t>
  </si>
  <si>
    <t xml:space="preserve">   Student Loans</t>
  </si>
  <si>
    <t xml:space="preserve">   Credit Card Payments</t>
  </si>
  <si>
    <t xml:space="preserve">   Emergency Fund</t>
  </si>
  <si>
    <t>🎉 LIFESTYLE &amp; PERSONAL</t>
  </si>
  <si>
    <t xml:space="preserve">   Subscriptions (Streaming, Apps)</t>
  </si>
  <si>
    <t xml:space="preserve">   Clothing &amp; Personal Care</t>
  </si>
  <si>
    <t xml:space="preserve">   Entertainment &amp; Hobbies</t>
  </si>
  <si>
    <t xml:space="preserve">   Gifts &amp; Donations</t>
  </si>
  <si>
    <t>📋 MISCELLANEOUS</t>
  </si>
  <si>
    <t xml:space="preserve">   Pet Expenses</t>
  </si>
  <si>
    <t xml:space="preserve">   Household Supplies</t>
  </si>
  <si>
    <t xml:space="preserve">   Other / Buffer</t>
  </si>
  <si>
    <t>TOTAL EXPENSES</t>
  </si>
  <si>
    <t>📈 MONTHLY SUMMARY</t>
  </si>
  <si>
    <t>Variance</t>
  </si>
  <si>
    <t>Total Income</t>
  </si>
  <si>
    <t>Total Expenses</t>
  </si>
  <si>
    <t>NET BALANCE (Income - Expenses)</t>
  </si>
  <si>
    <t>Savings Rate</t>
  </si>
  <si>
    <t>💡 Blue text = editable input cells  |  Yellow highlight = key inputs to customize  |  Black text = auto-calculated formulas</t>
  </si>
  <si>
    <t>ANNUAL BUDGET OVERVIEW</t>
  </si>
  <si>
    <t>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</si>
  <si>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</si>
  <si>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</si>
  <si>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</si>
  <si>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</si>
  <si>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</si>
  <si>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</si>
  <si>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</si>
  <si>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</si>
  <si>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</si>
  <si>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</si>
  <si>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</si>
  <si>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</si>
  <si>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</si>
  <si>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Net Savings</t>
  </si>
  <si>
    <t>Cumulative Savings</t>
  </si>
  <si>
    <t>Savings Rate %</t>
  </si>
  <si>
    <t>EXPENSE BREAKDOWN BY CATEGORY</t>
  </si>
  <si>
    <t>Monthly Amount</t>
  </si>
  <si>
    <t>% of Total</t>
  </si>
  <si>
    <t>Housing</t>
  </si>
  <si>
    <t>Transportation</t>
  </si>
  <si>
    <t>Food &amp; Dining</t>
  </si>
  <si>
    <t>Health &amp; Wellness</t>
  </si>
  <si>
    <t>Debt &amp; Savings</t>
  </si>
  <si>
    <t>Lifestyle &amp; Personal</t>
  </si>
  <si>
    <t>Miscellaneous</t>
  </si>
  <si>
    <t>🎯 SAVINGS GOALS TRACKER</t>
  </si>
  <si>
    <t>Goal</t>
  </si>
  <si>
    <t>Target Amount</t>
  </si>
  <si>
    <t>Saved So Far</t>
  </si>
  <si>
    <t>Remaining</t>
  </si>
  <si>
    <t>% Complete</t>
  </si>
  <si>
    <t>Monthly Target</t>
  </si>
  <si>
    <t>Emergency Fund (6 months)</t>
  </si>
  <si>
    <t>Vacation Fund</t>
  </si>
  <si>
    <t>New Car Down Payment</t>
  </si>
  <si>
    <t>Home Down Payment</t>
  </si>
  <si>
    <t>Education / Courses</t>
  </si>
  <si>
    <t>TOTALS</t>
  </si>
  <si>
    <t xml:space="preserve">   Superannuation</t>
  </si>
  <si>
    <t>Insta: @andrewromano.ftcau</t>
  </si>
  <si>
    <t>Website: andrewromano.com.au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</si>
</sst>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;&quot;($&quot;#,##0.00\);\-"/>
    <numFmt numFmtId="165" formatCode="0.0%"/>
    <numFmt numFmtId="166" formatCode="\$#,##0;&quot;($&quot;#,##0\);\-"/>
  </numFmts>
  <fonts count="16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1B2A4A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i/>
      <sz val="9"/>
      <color rgb="FF1B2A4A"/>
      <name val="Arial"/>
      <family val="2"/>
    </font>
    <font>
      <b/>
      <sz val="11"/>
      <color rgb="FF1B2A4A"/>
      <name val="Arial"/>
      <family val="2"/>
    </font>
    <font>
      <b/>
      <sz val="10"/>
      <color rgb="FF000000"/>
      <name val="Arial"/>
      <family val="2"/>
    </font>
    <font>
      <i/>
      <sz val="9"/>
      <color rgb="FF4472C4"/>
      <name val="Arial"/>
      <family val="2"/>
    </font>
    <font>
      <b/>
      <sz val="11"/>
      <color rgb="FFFFFFFF"/>
      <name val="Arial"/>
      <family val="2"/>
    </font>
    <font>
      <b/>
      <sz val="10"/>
      <color rgb="FF27AE60"/>
      <name val="Arial"/>
      <family val="2"/>
    </font>
    <font>
      <b/>
      <sz val="10"/>
      <color rgb="FFE74C3C"/>
      <name val="Arial"/>
      <family val="2"/>
    </font>
    <font>
      <b/>
      <sz val="10"/>
      <color rgb="FF4472C4"/>
      <name val="Arial"/>
      <family val="2"/>
    </font>
    <font>
      <sz val="16"/>
      <color theme="1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2C3E6B"/>
        <bgColor rgb="FF1B2A4A"/>
      </patternFill>
    </fill>
    <fill>
      <patternFill patternType="solid">
        <fgColor rgb="FF4472C4"/>
        <bgColor rgb="FF4F81BD"/>
      </patternFill>
    </fill>
    <fill>
      <patternFill patternType="solid">
        <fgColor rgb="FF27AE60"/>
        <bgColor rgb="FF70AD47"/>
      </patternFill>
    </fill>
    <fill>
      <patternFill patternType="solid">
        <fgColor rgb="FFE8F5E9"/>
        <bgColor rgb="FFEDF2F9"/>
      </patternFill>
    </fill>
    <fill>
      <patternFill patternType="solid">
        <fgColor rgb="FFFFFFFF"/>
        <bgColor rgb="FFF9F9F9"/>
      </patternFill>
    </fill>
    <fill>
      <patternFill patternType="solid">
        <fgColor rgb="FFFFFF00"/>
        <bgColor rgb="FFFFFF00"/>
      </patternFill>
    </fill>
    <fill>
      <patternFill patternType="solid">
        <fgColor rgb="FFEDF2F9"/>
        <bgColor rgb="FFE8F5E9"/>
      </patternFill>
    </fill>
    <fill>
      <patternFill patternType="solid">
        <fgColor rgb="FFE74C3C"/>
        <bgColor rgb="FFFF6384"/>
      </patternFill>
    </fill>
    <fill>
      <patternFill patternType="solid">
        <fgColor rgb="FFFDEDEC"/>
        <bgColor rgb="FFFFF9E6"/>
      </patternFill>
    </fill>
    <fill>
      <patternFill patternType="solid">
        <fgColor rgb="FFD6E4F0"/>
        <bgColor rgb="FFD9D9D9"/>
      </patternFill>
    </fill>
    <fill>
      <patternFill patternType="solid">
        <fgColor rgb="FFD9D9D9"/>
        <bgColor rgb="FFD6E4F0"/>
      </patternFill>
    </fill>
    <fill>
      <patternFill patternType="solid">
        <fgColor rgb="FFB8D4E3"/>
        <bgColor rgb="FFD9D9D9"/>
      </patternFill>
    </fill>
    <fill>
      <patternFill patternType="solid">
        <fgColor rgb="FFFFFF00"/>
        <bgColor rgb="FFF9F9F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double">
        <color rgb="FF1B2A4A"/>
      </top>
      <bottom style="double">
        <color rgb="FF1B2A4A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12" borderId="1" xfId="0" applyFont="1" applyFill="1" applyBorder="1" applyAlignment="1">
      <alignment horizontal="left" vertical="center"/>
    </xf>
    <xf numFmtId="0" fontId="3" fillId="10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left" vertical="center"/>
    </xf>
    <xf numFmtId="164" fontId="5" fillId="7" borderId="1" xfId="0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left" vertical="center"/>
    </xf>
    <xf numFmtId="164" fontId="5" fillId="9" borderId="1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left" vertical="center"/>
    </xf>
    <xf numFmtId="164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4" fillId="11" borderId="1" xfId="0" applyFont="1" applyFill="1" applyBorder="1" applyAlignment="1">
      <alignment horizontal="center" vertical="center"/>
    </xf>
    <xf numFmtId="165" fontId="5" fillId="7" borderId="1" xfId="0" applyNumberFormat="1" applyFont="1" applyFill="1" applyBorder="1" applyAlignment="1">
      <alignment horizontal="right" vertical="center"/>
    </xf>
    <xf numFmtId="165" fontId="5" fillId="9" borderId="1" xfId="0" applyNumberFormat="1" applyFont="1" applyFill="1" applyBorder="1" applyAlignment="1">
      <alignment horizontal="right" vertical="center"/>
    </xf>
    <xf numFmtId="0" fontId="7" fillId="13" borderId="0" xfId="0" applyFont="1" applyFill="1"/>
    <xf numFmtId="164" fontId="7" fillId="13" borderId="1" xfId="0" applyNumberFormat="1" applyFont="1" applyFill="1" applyBorder="1" applyAlignment="1">
      <alignment horizontal="right" vertical="center"/>
    </xf>
    <xf numFmtId="165" fontId="7" fillId="13" borderId="1" xfId="0" applyNumberFormat="1" applyFont="1" applyFill="1" applyBorder="1" applyAlignment="1">
      <alignment horizontal="right" vertical="center"/>
    </xf>
    <xf numFmtId="0" fontId="2" fillId="10" borderId="0" xfId="0" applyFont="1" applyFill="1" applyAlignment="1">
      <alignment horizontal="left" vertical="center"/>
    </xf>
    <xf numFmtId="164" fontId="2" fillId="10" borderId="1" xfId="0" applyNumberFormat="1" applyFont="1" applyFill="1" applyBorder="1" applyAlignment="1">
      <alignment horizontal="right" vertical="center"/>
    </xf>
    <xf numFmtId="165" fontId="2" fillId="10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center"/>
    </xf>
    <xf numFmtId="164" fontId="8" fillId="14" borderId="2" xfId="0" applyNumberFormat="1" applyFont="1" applyFill="1" applyBorder="1" applyAlignment="1">
      <alignment horizontal="right" vertical="center"/>
    </xf>
    <xf numFmtId="0" fontId="9" fillId="9" borderId="1" xfId="0" applyFont="1" applyFill="1" applyBorder="1" applyAlignment="1">
      <alignment horizontal="left" vertical="center"/>
    </xf>
    <xf numFmtId="165" fontId="9" fillId="9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2" fillId="6" borderId="1" xfId="0" applyFont="1" applyFill="1" applyBorder="1"/>
    <xf numFmtId="166" fontId="12" fillId="6" borderId="1" xfId="0" applyNumberFormat="1" applyFont="1" applyFill="1" applyBorder="1" applyAlignment="1">
      <alignment horizontal="right" vertical="center"/>
    </xf>
    <xf numFmtId="0" fontId="13" fillId="11" borderId="1" xfId="0" applyFont="1" applyFill="1" applyBorder="1"/>
    <xf numFmtId="166" fontId="13" fillId="11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/>
    <xf numFmtId="166" fontId="2" fillId="2" borderId="1" xfId="0" applyNumberFormat="1" applyFont="1" applyFill="1" applyBorder="1" applyAlignment="1">
      <alignment horizontal="right" vertical="center"/>
    </xf>
    <xf numFmtId="0" fontId="14" fillId="12" borderId="1" xfId="0" applyFont="1" applyFill="1" applyBorder="1"/>
    <xf numFmtId="166" fontId="14" fillId="12" borderId="1" xfId="0" applyNumberFormat="1" applyFont="1" applyFill="1" applyBorder="1" applyAlignment="1">
      <alignment horizontal="right" vertical="center"/>
    </xf>
    <xf numFmtId="0" fontId="9" fillId="9" borderId="1" xfId="0" applyFont="1" applyFill="1" applyBorder="1"/>
    <xf numFmtId="164" fontId="6" fillId="7" borderId="1" xfId="0" applyNumberFormat="1" applyFont="1" applyFill="1" applyBorder="1" applyAlignment="1">
      <alignment horizontal="right" vertical="center"/>
    </xf>
    <xf numFmtId="164" fontId="6" fillId="9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166" fontId="5" fillId="7" borderId="1" xfId="0" applyNumberFormat="1" applyFont="1" applyFill="1" applyBorder="1" applyAlignment="1">
      <alignment horizontal="right" vertical="center"/>
    </xf>
    <xf numFmtId="166" fontId="5" fillId="9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166" fontId="6" fillId="8" borderId="1" xfId="0" applyNumberFormat="1" applyFont="1" applyFill="1" applyBorder="1" applyAlignment="1" applyProtection="1">
      <alignment horizontal="right" vertical="center"/>
      <protection locked="0"/>
    </xf>
    <xf numFmtId="166" fontId="6" fillId="15" borderId="1" xfId="0" applyNumberFormat="1" applyFont="1" applyFill="1" applyBorder="1" applyAlignment="1" applyProtection="1">
      <alignment horizontal="right" vertical="center"/>
      <protection locked="0"/>
    </xf>
    <xf numFmtId="164" fontId="6" fillId="8" borderId="1" xfId="0" applyNumberFormat="1" applyFont="1" applyFill="1" applyBorder="1" applyAlignment="1" applyProtection="1">
      <alignment horizontal="right" vertical="center"/>
      <protection locked="0"/>
    </xf>
    <xf numFmtId="164" fontId="6" fillId="15" borderId="1" xfId="0" applyNumberFormat="1" applyFont="1" applyFill="1" applyBorder="1" applyAlignment="1" applyProtection="1">
      <alignment horizontal="right" vertical="center"/>
      <protection locked="0"/>
    </xf>
    <xf numFmtId="0" fontId="0" fillId="16" borderId="0" xfId="0" applyFill="1"/>
    <xf numFmtId="0" fontId="15" fillId="16" borderId="0" xfId="0" applyFont="1" applyFill="1"/>
    <xf numFmtId="0" fontId="15" fillId="0" borderId="0" xfId="0" applyFont="1"/>
    <xf numFmtId="0" fontId="1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78787"/>
      <rgbColor rgb="FF5B9BD5"/>
      <rgbColor rgb="FFE74C3C"/>
      <rgbColor rgb="FFFFF9E6"/>
      <rgbColor rgb="FFE8F5E9"/>
      <rgbColor rgb="FF660066"/>
      <rgbColor rgb="FFFF6384"/>
      <rgbColor rgb="FF0066CC"/>
      <rgbColor rgb="FFB8D4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2F9"/>
      <rgbColor rgb="FFD6E4F0"/>
      <rgbColor rgb="FFFDEDEC"/>
      <rgbColor rgb="FF99CCFF"/>
      <rgbColor rgb="FFFF99CC"/>
      <rgbColor rgb="FFCC99FF"/>
      <rgbColor rgb="FFF9F9F9"/>
      <rgbColor rgb="FF4472C4"/>
      <rgbColor rgb="FF33CCCC"/>
      <rgbColor rgb="FF70AD47"/>
      <rgbColor rgb="FFFFC000"/>
      <rgbColor rgb="FFFF9900"/>
      <rgbColor rgb="FFED7D31"/>
      <rgbColor rgb="FF4F81BD"/>
      <rgbColor rgb="FFA5A5A5"/>
      <rgbColor rgb="FF003366"/>
      <rgbColor rgb="FF27AE60"/>
      <rgbColor rgb="FF003300"/>
      <rgbColor rgb="FF333300"/>
      <rgbColor rgb="FF993300"/>
      <rgbColor rgb="FF993366"/>
      <rgbColor rgb="FF2C3E6B"/>
      <rgbColor rgb="FF1B2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AU" sz="1800" b="1" strike="noStrike" spc="-1">
                <a:solidFill>
                  <a:srgbClr val="000000"/>
                </a:solidFill>
                <a:latin typeface="Calibri"/>
              </a:rPr>
              <a:t>Monthly Income vs Expenses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Income</c:v>
          </c:tx>
          <c:spPr>
            <a:solidFill>
              <a:srgbClr val="27AE6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'Annual Overview'!$C$3:$N$3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Overview'!$C$4:$N$4</c:f>
              <c:numCache>
                <c:formatCode>\$#,##0;"($"#,##0\);\-</c:formatCode>
                <c:ptCount val="12"/>
                <c:pt idx="0">
                  <c:v>5400</c:v>
                </c:pt>
                <c:pt idx="1">
                  <c:v>5400</c:v>
                </c:pt>
                <c:pt idx="2">
                  <c:v>5400</c:v>
                </c:pt>
                <c:pt idx="3">
                  <c:v>5400</c:v>
                </c:pt>
                <c:pt idx="4">
                  <c:v>5400</c:v>
                </c:pt>
                <c:pt idx="5">
                  <c:v>5400</c:v>
                </c:pt>
                <c:pt idx="6">
                  <c:v>5400</c:v>
                </c:pt>
                <c:pt idx="7">
                  <c:v>5400</c:v>
                </c:pt>
                <c:pt idx="8">
                  <c:v>5400</c:v>
                </c:pt>
                <c:pt idx="9">
                  <c:v>5400</c:v>
                </c:pt>
                <c:pt idx="10">
                  <c:v>5400</c:v>
                </c:pt>
                <c:pt idx="11">
                  <c:v>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A-1840-B931-A58C08ED7639}"/>
            </c:ext>
          </c:extLst>
        </c:ser>
        <c:ser>
          <c:idx val="1"/>
          <c:order val="1"/>
          <c:tx>
            <c:v>Expenses</c:v>
          </c:tx>
          <c:spPr>
            <a:solidFill>
              <a:srgbClr val="E74C3C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'Annual Overview'!$C$3:$N$3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Overview'!$C$5:$N$5</c:f>
              <c:numCache>
                <c:formatCode>\$#,##0;"($"#,##0\);\-</c:formatCode>
                <c:ptCount val="12"/>
                <c:pt idx="0">
                  <c:v>4470</c:v>
                </c:pt>
                <c:pt idx="1">
                  <c:v>4470</c:v>
                </c:pt>
                <c:pt idx="2">
                  <c:v>4470</c:v>
                </c:pt>
                <c:pt idx="3">
                  <c:v>4470</c:v>
                </c:pt>
                <c:pt idx="4">
                  <c:v>4470</c:v>
                </c:pt>
                <c:pt idx="5">
                  <c:v>4470</c:v>
                </c:pt>
                <c:pt idx="6">
                  <c:v>4470</c:v>
                </c:pt>
                <c:pt idx="7">
                  <c:v>4470</c:v>
                </c:pt>
                <c:pt idx="8">
                  <c:v>4470</c:v>
                </c:pt>
                <c:pt idx="9">
                  <c:v>4470</c:v>
                </c:pt>
                <c:pt idx="10">
                  <c:v>4470</c:v>
                </c:pt>
                <c:pt idx="11">
                  <c:v>4470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EA-1840-B931-A58C08ED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314061"/>
        <c:axId val="25756160"/>
      </c:barChart>
      <c:catAx>
        <c:axId val="523140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Month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25756160"/>
        <c:crosses val="autoZero"/>
        <c:auto val="1"/>
        <c:lblAlgn val="ctr"/>
        <c:lblOffset val="100"/>
        <c:noMultiLvlLbl val="0"/>
      </c:catAx>
      <c:valAx>
        <c:axId val="2575616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231406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AU" sz="1800" b="1" strike="noStrike" spc="-1">
                <a:solidFill>
                  <a:srgbClr val="000000"/>
                </a:solidFill>
                <a:latin typeface="Calibri"/>
              </a:rPr>
              <a:t>Expense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'Expense Breakdown'!$C$3</c:f>
              <c:strCache>
                <c:ptCount val="1"/>
                <c:pt idx="0">
                  <c:v>Monthly Amount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dPt>
            <c:idx val="0"/>
            <c:bubble3D val="0"/>
            <c:spPr>
              <a:solidFill>
                <a:srgbClr val="4472C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1-B2A9-1948-9806-4BE68829D766}"/>
              </c:ext>
            </c:extLst>
          </c:dPt>
          <c:dPt>
            <c:idx val="1"/>
            <c:bubble3D val="0"/>
            <c:spPr>
              <a:solidFill>
                <a:srgbClr val="ED7D31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3-B2A9-1948-9806-4BE68829D766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5-B2A9-1948-9806-4BE68829D76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7-B2A9-1948-9806-4BE68829D766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9-B2A9-1948-9806-4BE68829D766}"/>
              </c:ext>
            </c:extLst>
          </c:dPt>
          <c:dPt>
            <c:idx val="5"/>
            <c:bubble3D val="0"/>
            <c:spPr>
              <a:solidFill>
                <a:srgbClr val="70AD47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B-B2A9-1948-9806-4BE68829D766}"/>
              </c:ext>
            </c:extLst>
          </c:dPt>
          <c:dPt>
            <c:idx val="6"/>
            <c:bubble3D val="0"/>
            <c:spPr>
              <a:solidFill>
                <a:srgbClr val="FF6384"/>
              </a:solidFill>
              <a:ln w="9360">
                <a:solidFill>
                  <a:srgbClr val="F9F9F9"/>
                </a:solidFill>
                <a:round/>
              </a:ln>
            </c:spPr>
            <c:extLst>
              <c:ext xmlns:c16="http://schemas.microsoft.com/office/drawing/2014/chart" uri="{C3380CC4-5D6E-409C-BE32-E72D297353CC}">
                <c16:uniqueId val="{0000000D-B2A9-1948-9806-4BE68829D766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B2A9-1948-9806-4BE68829D766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B2A9-1948-9806-4BE68829D766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B2A9-1948-9806-4BE68829D766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B2A9-1948-9806-4BE68829D766}"/>
                </c:ext>
              </c:extLst>
            </c:dLbl>
            <c:dLbl>
              <c:idx val="4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9-B2A9-1948-9806-4BE68829D766}"/>
                </c:ext>
              </c:extLst>
            </c:dLbl>
            <c:dLbl>
              <c:idx val="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B-B2A9-1948-9806-4BE68829D766}"/>
                </c:ext>
              </c:extLst>
            </c:dLbl>
            <c:dLbl>
              <c:idx val="6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n-US"/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D-B2A9-1948-9806-4BE68829D7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n-US"/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'Expense Breakdown'!$B$4:$B$10</c:f>
              <c:strCache>
                <c:ptCount val="7"/>
                <c:pt idx="0">
                  <c:v>Housing</c:v>
                </c:pt>
                <c:pt idx="1">
                  <c:v>Transportation</c:v>
                </c:pt>
                <c:pt idx="2">
                  <c:v>Food &amp; Dining</c:v>
                </c:pt>
                <c:pt idx="3">
                  <c:v>Health &amp; Wellness</c:v>
                </c:pt>
                <c:pt idx="4">
                  <c:v>Debt &amp; Savings</c:v>
                </c:pt>
                <c:pt idx="5">
                  <c:v>Lifestyle &amp; Personal</c:v>
                </c:pt>
                <c:pt idx="6">
                  <c:v>Miscellaneous</c:v>
                </c:pt>
              </c:strCache>
            </c:strRef>
          </c:cat>
          <c:val>
            <c:numRef>
              <c:f>'Expense Breakdown'!$C$4:$C$10</c:f>
              <c:numCache>
                <c:formatCode>\$#,##0.00;"($"#,##0.00\);\-</c:formatCode>
                <c:ptCount val="7"/>
                <c:pt idx="0">
                  <c:v>1520</c:v>
                </c:pt>
                <c:pt idx="1">
                  <c:v>585</c:v>
                </c:pt>
                <c:pt idx="2">
                  <c:v>660</c:v>
                </c:pt>
                <c:pt idx="3">
                  <c:v>280</c:v>
                </c:pt>
                <c:pt idx="4">
                  <c:v>850</c:v>
                </c:pt>
                <c:pt idx="5">
                  <c:v>325</c:v>
                </c:pt>
                <c:pt idx="6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A9-1948-9806-4BE68829D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AU" sz="1800" b="1" strike="noStrike" spc="-1">
                <a:solidFill>
                  <a:srgbClr val="000000"/>
                </a:solidFill>
                <a:latin typeface="Calibri"/>
              </a:rPr>
              <a:t>Savings Goals Progress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'Savings Goals'!$D$3</c:f>
              <c:strCache>
                <c:ptCount val="1"/>
                <c:pt idx="0">
                  <c:v>Saved So Far</c:v>
                </c:pt>
              </c:strCache>
            </c:strRef>
          </c:tx>
          <c:spPr>
            <a:solidFill>
              <a:srgbClr val="27AE6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'Savings Goals'!$B$4:$B$8</c:f>
              <c:strCache>
                <c:ptCount val="5"/>
                <c:pt idx="0">
                  <c:v>Emergency Fund (6 months)</c:v>
                </c:pt>
                <c:pt idx="1">
                  <c:v>Vacation Fund</c:v>
                </c:pt>
                <c:pt idx="2">
                  <c:v>New Car Down Payment</c:v>
                </c:pt>
                <c:pt idx="3">
                  <c:v>Home Down Payment</c:v>
                </c:pt>
                <c:pt idx="4">
                  <c:v>Education / Courses</c:v>
                </c:pt>
              </c:strCache>
            </c:strRef>
          </c:cat>
          <c:val>
            <c:numRef>
              <c:f>'Savings Goals'!$D$4:$D$8</c:f>
              <c:numCache>
                <c:formatCode>\$#,##0;"($"#,##0\);\-</c:formatCode>
                <c:ptCount val="5"/>
                <c:pt idx="0">
                  <c:v>8500</c:v>
                </c:pt>
                <c:pt idx="1">
                  <c:v>1200</c:v>
                </c:pt>
                <c:pt idx="2">
                  <c:v>2000</c:v>
                </c:pt>
                <c:pt idx="3">
                  <c:v>12000</c:v>
                </c:pt>
                <c:pt idx="4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1-9148-B255-7664BC3BFDF1}"/>
            </c:ext>
          </c:extLst>
        </c:ser>
        <c:ser>
          <c:idx val="1"/>
          <c:order val="1"/>
          <c:tx>
            <c:strRef>
              <c:f>'Savings Goals'!$E$3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rgbClr val="D9D9D9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'Savings Goals'!$B$4:$B$8</c:f>
              <c:strCache>
                <c:ptCount val="5"/>
                <c:pt idx="0">
                  <c:v>Emergency Fund (6 months)</c:v>
                </c:pt>
                <c:pt idx="1">
                  <c:v>Vacation Fund</c:v>
                </c:pt>
                <c:pt idx="2">
                  <c:v>New Car Down Payment</c:v>
                </c:pt>
                <c:pt idx="3">
                  <c:v>Home Down Payment</c:v>
                </c:pt>
                <c:pt idx="4">
                  <c:v>Education / Courses</c:v>
                </c:pt>
              </c:strCache>
            </c:strRef>
          </c:cat>
          <c:val>
            <c:numRef>
              <c:f>'Savings Goals'!$E$4:$E$8</c:f>
              <c:numCache>
                <c:formatCode>\$#,##0;"($"#,##0\);\-</c:formatCode>
                <c:ptCount val="5"/>
                <c:pt idx="0">
                  <c:v>6500</c:v>
                </c:pt>
                <c:pt idx="1">
                  <c:v>1800</c:v>
                </c:pt>
                <c:pt idx="2">
                  <c:v>3000</c:v>
                </c:pt>
                <c:pt idx="3">
                  <c:v>28000</c:v>
                </c:pt>
                <c:pt idx="4">
                  <c:v>1250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1-9148-B255-7664BC3BF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3318"/>
        <c:axId val="97091721"/>
      </c:barChart>
      <c:catAx>
        <c:axId val="15213318"/>
        <c:scaling>
          <c:orientation val="minMax"/>
        </c:scaling>
        <c:delete val="0"/>
        <c:axPos val="l"/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AU" sz="1000" b="1" strike="noStrike" spc="-1">
                    <a:solidFill>
                      <a:srgbClr val="000000"/>
                    </a:solidFill>
                    <a:latin typeface="Calibri"/>
                  </a:rPr>
                  <a:t>Amount ($)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7091721"/>
        <c:crosses val="autoZero"/>
        <c:auto val="1"/>
        <c:lblAlgn val="ctr"/>
        <c:lblOffset val="100"/>
        <c:noMultiLvlLbl val="0"/>
      </c:catAx>
      <c:valAx>
        <c:axId val="97091721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\$#,##0;&quot;($&quot;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521331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ndrewromano.com.au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211667</xdr:colOff>
      <xdr:row>0</xdr:row>
      <xdr:rowOff>21165</xdr:rowOff>
    </xdr:from>
    <xdr:to>
      <xdr:col>10</xdr:col>
      <xdr:colOff>550333</xdr:colOff>
      <xdr:row>2</xdr:row>
      <xdr:rowOff>53926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18D0D6-4504-E6DD-AFD6-69DC83CCB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50667" y="21165"/>
          <a:ext cx="2963333" cy="561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131040</xdr:rowOff>
    </xdr:from>
    <xdr:to>
      <xdr:col>12</xdr:col>
      <xdr:colOff>790560</xdr:colOff>
      <xdr:row>37</xdr:row>
      <xdr:rowOff>6120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14003</xdr:colOff>
      <xdr:row>11</xdr:row>
      <xdr:rowOff>184736</xdr:rowOff>
    </xdr:from>
    <xdr:to>
      <xdr:col>7</xdr:col>
      <xdr:colOff>398541</xdr:colOff>
      <xdr:row>38</xdr:row>
      <xdr:rowOff>85616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42719</xdr:colOff>
      <xdr:row>10</xdr:row>
      <xdr:rowOff>162213</xdr:rowOff>
    </xdr:from>
    <xdr:to>
      <xdr:col>7</xdr:col>
      <xdr:colOff>583188</xdr:colOff>
      <xdr:row>33</xdr:row>
      <xdr:rowOff>85284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B2A4A"/>
  </sheetPr>
  <dimension ref="A1:BA64"/>
  <sheetViews>
    <sheetView tabSelected="1" zoomScale="120" zoomScaleNormal="120" workbookViewId="0">
      <pane xSplit="1" ySplit="5" topLeftCell="B6" activePane="bottomRight" state="frozen"/>
      <selection activeCell="H3" sqref="H1:H1048576"/>
      <selection pane="topRight" activeCell="H3" sqref="H1:H1048576"/>
      <selection pane="bottomLeft" activeCell="H3" sqref="H1:H1048576"/>
      <selection pane="bottomRight" activeCell="C17" sqref="C17"/>
    </sheetView>
  </sheetViews>
  <sheetFormatPr baseColWidth="10" defaultColWidth="8.6640625" defaultRowHeight="15" x14ac:dyDescent="0.2"/>
  <cols>
    <col min="1" max="1" width="3" style="53" customWidth="1"/>
    <col min="2" max="2" width="28" customWidth="1"/>
    <col min="3" max="6" width="16" customWidth="1"/>
    <col min="7" max="53" width="8.6640625" style="53"/>
  </cols>
  <sheetData>
    <row r="1" spans="1:53" s="55" customFormat="1" ht="21" x14ac:dyDescent="0.25">
      <c r="A1" s="7" t="s">
        <v>0</v>
      </c>
      <c r="B1" s="7"/>
      <c r="C1" s="7"/>
      <c r="D1" s="7"/>
      <c r="E1" s="7"/>
      <c r="F1" s="7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</row>
    <row r="2" spans="1:53" s="55" customFormat="1" ht="21" x14ac:dyDescent="0.25">
      <c r="A2" s="56" t="s">
        <v>1</v>
      </c>
      <c r="B2" s="56"/>
      <c r="C2" s="56"/>
      <c r="D2" s="56"/>
      <c r="E2" s="56"/>
      <c r="F2" s="56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</row>
    <row r="3" spans="1:53" ht="6" customHeight="1" x14ac:dyDescent="0.2">
      <c r="A3" s="6"/>
      <c r="B3" s="6"/>
      <c r="C3" s="6"/>
      <c r="D3" s="6"/>
      <c r="E3" s="6"/>
      <c r="F3" s="6"/>
    </row>
    <row r="4" spans="1:53" x14ac:dyDescent="0.2">
      <c r="H4" s="53" t="s">
        <v>99</v>
      </c>
    </row>
    <row r="5" spans="1:53" ht="16" x14ac:dyDescent="0.2">
      <c r="B5" s="5" t="s">
        <v>2</v>
      </c>
      <c r="C5" s="5"/>
      <c r="D5" s="5"/>
      <c r="E5" s="5"/>
      <c r="F5" s="5"/>
      <c r="H5" s="53" t="s">
        <v>100</v>
      </c>
    </row>
    <row r="6" spans="1:53" x14ac:dyDescent="0.2"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</row>
    <row r="7" spans="1:53" x14ac:dyDescent="0.2">
      <c r="B7" s="9" t="s">
        <v>8</v>
      </c>
      <c r="C7" s="51">
        <v>4500</v>
      </c>
      <c r="D7" s="51">
        <v>4500</v>
      </c>
      <c r="E7" s="10">
        <f t="shared" ref="E7:E12" si="0">D7-C7</f>
        <v>0</v>
      </c>
      <c r="F7" s="9"/>
    </row>
    <row r="8" spans="1:53" x14ac:dyDescent="0.2">
      <c r="B8" s="11" t="s">
        <v>9</v>
      </c>
      <c r="C8" s="52">
        <v>500</v>
      </c>
      <c r="D8" s="52">
        <v>450</v>
      </c>
      <c r="E8" s="12">
        <f t="shared" si="0"/>
        <v>-50</v>
      </c>
      <c r="F8" s="11"/>
    </row>
    <row r="9" spans="1:53" x14ac:dyDescent="0.2">
      <c r="B9" s="9" t="s">
        <v>10</v>
      </c>
      <c r="C9" s="51">
        <v>300</v>
      </c>
      <c r="D9" s="51">
        <v>275</v>
      </c>
      <c r="E9" s="10">
        <f t="shared" si="0"/>
        <v>-25</v>
      </c>
      <c r="F9" s="9"/>
    </row>
    <row r="10" spans="1:53" x14ac:dyDescent="0.2">
      <c r="B10" s="11" t="s">
        <v>11</v>
      </c>
      <c r="C10" s="52">
        <v>100</v>
      </c>
      <c r="D10" s="52">
        <v>120</v>
      </c>
      <c r="E10" s="12">
        <f t="shared" si="0"/>
        <v>20</v>
      </c>
      <c r="F10" s="11"/>
    </row>
    <row r="11" spans="1:53" x14ac:dyDescent="0.2">
      <c r="B11" s="9" t="s">
        <v>12</v>
      </c>
      <c r="C11" s="51">
        <v>0</v>
      </c>
      <c r="D11" s="51">
        <v>0</v>
      </c>
      <c r="E11" s="10">
        <f t="shared" si="0"/>
        <v>0</v>
      </c>
      <c r="F11" s="9"/>
    </row>
    <row r="12" spans="1:53" x14ac:dyDescent="0.2">
      <c r="B12" s="13" t="s">
        <v>13</v>
      </c>
      <c r="C12" s="14">
        <f>SUM(C7:C11)</f>
        <v>5400</v>
      </c>
      <c r="D12" s="14">
        <f>SUM(D7:D11)</f>
        <v>5345</v>
      </c>
      <c r="E12" s="14">
        <f t="shared" si="0"/>
        <v>-55</v>
      </c>
      <c r="F12" s="15"/>
    </row>
    <row r="14" spans="1:53" ht="16" x14ac:dyDescent="0.2">
      <c r="B14" s="4" t="s">
        <v>14</v>
      </c>
      <c r="C14" s="4"/>
      <c r="D14" s="4"/>
      <c r="E14" s="4"/>
      <c r="F14" s="4"/>
    </row>
    <row r="15" spans="1:53" x14ac:dyDescent="0.2">
      <c r="B15" s="16" t="s">
        <v>15</v>
      </c>
      <c r="C15" s="16" t="s">
        <v>4</v>
      </c>
      <c r="D15" s="16" t="s">
        <v>5</v>
      </c>
      <c r="E15" s="16" t="s">
        <v>6</v>
      </c>
      <c r="F15" s="16" t="s">
        <v>16</v>
      </c>
    </row>
    <row r="16" spans="1:53" x14ac:dyDescent="0.2">
      <c r="B16" s="3" t="s">
        <v>17</v>
      </c>
      <c r="C16" s="3"/>
      <c r="D16" s="3"/>
      <c r="E16" s="3"/>
      <c r="F16" s="3"/>
    </row>
    <row r="17" spans="2:6" x14ac:dyDescent="0.2">
      <c r="B17" s="9" t="s">
        <v>18</v>
      </c>
      <c r="C17" s="51">
        <v>1200</v>
      </c>
      <c r="D17" s="51">
        <v>1200</v>
      </c>
      <c r="E17" s="10">
        <f>C17-D17</f>
        <v>0</v>
      </c>
      <c r="F17" s="17">
        <f>IF(D$12=0,0,D17/D$12)</f>
        <v>0.22450888681010289</v>
      </c>
    </row>
    <row r="18" spans="2:6" x14ac:dyDescent="0.2">
      <c r="B18" s="11" t="s">
        <v>19</v>
      </c>
      <c r="C18" s="52">
        <v>150</v>
      </c>
      <c r="D18" s="52">
        <v>165</v>
      </c>
      <c r="E18" s="12">
        <f>C18-D18</f>
        <v>-15</v>
      </c>
      <c r="F18" s="18">
        <f>IF(D$12=0,0,D18/D$12)</f>
        <v>3.086997193638915E-2</v>
      </c>
    </row>
    <row r="19" spans="2:6" x14ac:dyDescent="0.2">
      <c r="B19" s="9" t="s">
        <v>20</v>
      </c>
      <c r="C19" s="51">
        <v>80</v>
      </c>
      <c r="D19" s="51">
        <v>80</v>
      </c>
      <c r="E19" s="10">
        <f>C19-D19</f>
        <v>0</v>
      </c>
      <c r="F19" s="17">
        <f>IF(D$12=0,0,D19/D$12)</f>
        <v>1.4967259120673527E-2</v>
      </c>
    </row>
    <row r="20" spans="2:6" x14ac:dyDescent="0.2">
      <c r="B20" s="11" t="s">
        <v>21</v>
      </c>
      <c r="C20" s="52">
        <v>75</v>
      </c>
      <c r="D20" s="52">
        <v>75</v>
      </c>
      <c r="E20" s="12">
        <f>C20-D20</f>
        <v>0</v>
      </c>
      <c r="F20" s="18">
        <f>IF(D$12=0,0,D20/D$12)</f>
        <v>1.4031805425631431E-2</v>
      </c>
    </row>
    <row r="21" spans="2:6" x14ac:dyDescent="0.2">
      <c r="B21" s="19" t="s">
        <v>22</v>
      </c>
      <c r="C21" s="20">
        <f>SUM(C17:C20)</f>
        <v>1505</v>
      </c>
      <c r="D21" s="20">
        <f>SUM(D17:D20)</f>
        <v>1520</v>
      </c>
      <c r="E21" s="20">
        <f>C21-D21</f>
        <v>-15</v>
      </c>
      <c r="F21" s="21">
        <f>IF(D$12=0,0,D21/D$12)</f>
        <v>0.28437792329279699</v>
      </c>
    </row>
    <row r="22" spans="2:6" x14ac:dyDescent="0.2">
      <c r="B22" s="3" t="s">
        <v>23</v>
      </c>
      <c r="C22" s="3"/>
      <c r="D22" s="3"/>
      <c r="E22" s="3"/>
      <c r="F22" s="3"/>
    </row>
    <row r="23" spans="2:6" x14ac:dyDescent="0.2">
      <c r="B23" s="9" t="s">
        <v>24</v>
      </c>
      <c r="C23" s="51">
        <v>350</v>
      </c>
      <c r="D23" s="51">
        <v>350</v>
      </c>
      <c r="E23" s="10">
        <f>C23-D23</f>
        <v>0</v>
      </c>
      <c r="F23" s="17">
        <f>IF(D$12=0,0,D23/D$12)</f>
        <v>6.5481758652946684E-2</v>
      </c>
    </row>
    <row r="24" spans="2:6" x14ac:dyDescent="0.2">
      <c r="B24" s="11" t="s">
        <v>25</v>
      </c>
      <c r="C24" s="52">
        <v>120</v>
      </c>
      <c r="D24" s="52">
        <v>135</v>
      </c>
      <c r="E24" s="12">
        <f>C24-D24</f>
        <v>-15</v>
      </c>
      <c r="F24" s="18">
        <f>IF(D$12=0,0,D24/D$12)</f>
        <v>2.5257249766136577E-2</v>
      </c>
    </row>
    <row r="25" spans="2:6" x14ac:dyDescent="0.2">
      <c r="B25" s="9" t="s">
        <v>26</v>
      </c>
      <c r="C25" s="51">
        <v>100</v>
      </c>
      <c r="D25" s="51">
        <v>100</v>
      </c>
      <c r="E25" s="10">
        <f>C25-D25</f>
        <v>0</v>
      </c>
      <c r="F25" s="17">
        <f>IF(D$12=0,0,D25/D$12)</f>
        <v>1.8709073900841908E-2</v>
      </c>
    </row>
    <row r="26" spans="2:6" x14ac:dyDescent="0.2">
      <c r="B26" s="11" t="s">
        <v>27</v>
      </c>
      <c r="C26" s="52">
        <v>50</v>
      </c>
      <c r="D26" s="52">
        <v>0</v>
      </c>
      <c r="E26" s="12">
        <f>C26-D26</f>
        <v>50</v>
      </c>
      <c r="F26" s="18">
        <f>IF(D$12=0,0,D26/D$12)</f>
        <v>0</v>
      </c>
    </row>
    <row r="27" spans="2:6" x14ac:dyDescent="0.2">
      <c r="B27" s="19" t="s">
        <v>22</v>
      </c>
      <c r="C27" s="20">
        <f>SUM(C23:C26)</f>
        <v>620</v>
      </c>
      <c r="D27" s="20">
        <f>SUM(D23:D26)</f>
        <v>585</v>
      </c>
      <c r="E27" s="20">
        <f>C27-D27</f>
        <v>35</v>
      </c>
      <c r="F27" s="21">
        <f>IF(D$12=0,0,D27/D$12)</f>
        <v>0.10944808231992516</v>
      </c>
    </row>
    <row r="28" spans="2:6" x14ac:dyDescent="0.2">
      <c r="B28" s="3" t="s">
        <v>28</v>
      </c>
      <c r="C28" s="3"/>
      <c r="D28" s="3"/>
      <c r="E28" s="3"/>
      <c r="F28" s="3"/>
    </row>
    <row r="29" spans="2:6" x14ac:dyDescent="0.2">
      <c r="B29" s="9" t="s">
        <v>29</v>
      </c>
      <c r="C29" s="51">
        <v>400</v>
      </c>
      <c r="D29" s="51">
        <v>425</v>
      </c>
      <c r="E29" s="10">
        <f>C29-D29</f>
        <v>-25</v>
      </c>
      <c r="F29" s="17">
        <f>IF(D$12=0,0,D29/D$12)</f>
        <v>7.9513564078578111E-2</v>
      </c>
    </row>
    <row r="30" spans="2:6" x14ac:dyDescent="0.2">
      <c r="B30" s="11" t="s">
        <v>30</v>
      </c>
      <c r="C30" s="52">
        <v>150</v>
      </c>
      <c r="D30" s="52">
        <v>180</v>
      </c>
      <c r="E30" s="12">
        <f>C30-D30</f>
        <v>-30</v>
      </c>
      <c r="F30" s="18">
        <f>IF(D$12=0,0,D30/D$12)</f>
        <v>3.3676333021515438E-2</v>
      </c>
    </row>
    <row r="31" spans="2:6" x14ac:dyDescent="0.2">
      <c r="B31" s="9" t="s">
        <v>31</v>
      </c>
      <c r="C31" s="51">
        <v>40</v>
      </c>
      <c r="D31" s="51">
        <v>55</v>
      </c>
      <c r="E31" s="10">
        <f>C31-D31</f>
        <v>-15</v>
      </c>
      <c r="F31" s="17">
        <f>IF(D$12=0,0,D31/D$12)</f>
        <v>1.028999064546305E-2</v>
      </c>
    </row>
    <row r="32" spans="2:6" x14ac:dyDescent="0.2">
      <c r="B32" s="19" t="s">
        <v>22</v>
      </c>
      <c r="C32" s="20">
        <f>SUM(C29:C31)</f>
        <v>590</v>
      </c>
      <c r="D32" s="20">
        <f>SUM(D29:D31)</f>
        <v>660</v>
      </c>
      <c r="E32" s="20">
        <f>C32-D32</f>
        <v>-70</v>
      </c>
      <c r="F32" s="21">
        <f>IF(D$12=0,0,D32/D$12)</f>
        <v>0.1234798877455566</v>
      </c>
    </row>
    <row r="33" spans="2:6" x14ac:dyDescent="0.2">
      <c r="B33" s="3" t="s">
        <v>32</v>
      </c>
      <c r="C33" s="3"/>
      <c r="D33" s="3"/>
      <c r="E33" s="3"/>
      <c r="F33" s="3"/>
    </row>
    <row r="34" spans="2:6" x14ac:dyDescent="0.2">
      <c r="B34" s="9" t="s">
        <v>33</v>
      </c>
      <c r="C34" s="51">
        <v>200</v>
      </c>
      <c r="D34" s="51">
        <v>200</v>
      </c>
      <c r="E34" s="10">
        <f>C34-D34</f>
        <v>0</v>
      </c>
      <c r="F34" s="17">
        <f>IF(D$12=0,0,D34/D$12)</f>
        <v>3.7418147801683815E-2</v>
      </c>
    </row>
    <row r="35" spans="2:6" x14ac:dyDescent="0.2">
      <c r="B35" s="11" t="s">
        <v>34</v>
      </c>
      <c r="C35" s="52">
        <v>30</v>
      </c>
      <c r="D35" s="52">
        <v>30</v>
      </c>
      <c r="E35" s="12">
        <f>C35-D35</f>
        <v>0</v>
      </c>
      <c r="F35" s="18">
        <f>IF(D$12=0,0,D35/D$12)</f>
        <v>5.6127221702525721E-3</v>
      </c>
    </row>
    <row r="36" spans="2:6" x14ac:dyDescent="0.2">
      <c r="B36" s="9" t="s">
        <v>35</v>
      </c>
      <c r="C36" s="51">
        <v>50</v>
      </c>
      <c r="D36" s="51">
        <v>50</v>
      </c>
      <c r="E36" s="10">
        <f>C36-D36</f>
        <v>0</v>
      </c>
      <c r="F36" s="17">
        <f>IF(D$12=0,0,D36/D$12)</f>
        <v>9.3545369504209538E-3</v>
      </c>
    </row>
    <row r="37" spans="2:6" x14ac:dyDescent="0.2">
      <c r="B37" s="19" t="s">
        <v>22</v>
      </c>
      <c r="C37" s="20">
        <f>SUM(C34:C36)</f>
        <v>280</v>
      </c>
      <c r="D37" s="20">
        <f>SUM(D34:D36)</f>
        <v>280</v>
      </c>
      <c r="E37" s="20">
        <f>C37-D37</f>
        <v>0</v>
      </c>
      <c r="F37" s="21">
        <f>IF(D$12=0,0,D37/D$12)</f>
        <v>5.2385406922357346E-2</v>
      </c>
    </row>
    <row r="38" spans="2:6" x14ac:dyDescent="0.2">
      <c r="B38" s="3" t="s">
        <v>36</v>
      </c>
      <c r="C38" s="3"/>
      <c r="D38" s="3"/>
      <c r="E38" s="3"/>
      <c r="F38" s="3"/>
    </row>
    <row r="39" spans="2:6" x14ac:dyDescent="0.2">
      <c r="B39" s="9" t="s">
        <v>37</v>
      </c>
      <c r="C39" s="51">
        <v>250</v>
      </c>
      <c r="D39" s="51">
        <v>250</v>
      </c>
      <c r="E39" s="10">
        <f>C39-D39</f>
        <v>0</v>
      </c>
      <c r="F39" s="17">
        <f>IF(D$12=0,0,D39/D$12)</f>
        <v>4.6772684752104769E-2</v>
      </c>
    </row>
    <row r="40" spans="2:6" x14ac:dyDescent="0.2">
      <c r="B40" s="11" t="s">
        <v>38</v>
      </c>
      <c r="C40" s="52">
        <v>100</v>
      </c>
      <c r="D40" s="52">
        <v>100</v>
      </c>
      <c r="E40" s="12">
        <f>C40-D40</f>
        <v>0</v>
      </c>
      <c r="F40" s="18">
        <f>IF(D$12=0,0,D40/D$12)</f>
        <v>1.8709073900841908E-2</v>
      </c>
    </row>
    <row r="41" spans="2:6" x14ac:dyDescent="0.2">
      <c r="B41" s="9" t="s">
        <v>39</v>
      </c>
      <c r="C41" s="51">
        <v>200</v>
      </c>
      <c r="D41" s="51">
        <v>200</v>
      </c>
      <c r="E41" s="10">
        <f>C41-D41</f>
        <v>0</v>
      </c>
      <c r="F41" s="17">
        <f>IF(D$12=0,0,D41/D$12)</f>
        <v>3.7418147801683815E-2</v>
      </c>
    </row>
    <row r="42" spans="2:6" x14ac:dyDescent="0.2">
      <c r="B42" s="11" t="s">
        <v>98</v>
      </c>
      <c r="C42" s="52">
        <v>300</v>
      </c>
      <c r="D42" s="52">
        <v>300</v>
      </c>
      <c r="E42" s="12">
        <f>C42-D42</f>
        <v>0</v>
      </c>
      <c r="F42" s="18">
        <f>IF(D$12=0,0,D42/D$12)</f>
        <v>5.6127221702525723E-2</v>
      </c>
    </row>
    <row r="43" spans="2:6" x14ac:dyDescent="0.2">
      <c r="B43" s="19" t="s">
        <v>22</v>
      </c>
      <c r="C43" s="20">
        <f>SUM(C39:C42)</f>
        <v>850</v>
      </c>
      <c r="D43" s="20">
        <f>SUM(D39:D42)</f>
        <v>850</v>
      </c>
      <c r="E43" s="20">
        <f>C43-D43</f>
        <v>0</v>
      </c>
      <c r="F43" s="21">
        <f>IF(D$12=0,0,D43/D$12)</f>
        <v>0.15902712815715622</v>
      </c>
    </row>
    <row r="44" spans="2:6" x14ac:dyDescent="0.2">
      <c r="B44" s="3" t="s">
        <v>40</v>
      </c>
      <c r="C44" s="3"/>
      <c r="D44" s="3"/>
      <c r="E44" s="3"/>
      <c r="F44" s="3"/>
    </row>
    <row r="45" spans="2:6" x14ac:dyDescent="0.2">
      <c r="B45" s="9" t="s">
        <v>41</v>
      </c>
      <c r="C45" s="51">
        <v>60</v>
      </c>
      <c r="D45" s="51">
        <v>65</v>
      </c>
      <c r="E45" s="10">
        <f>C45-D45</f>
        <v>-5</v>
      </c>
      <c r="F45" s="17">
        <f>IF(D$12=0,0,D45/D$12)</f>
        <v>1.216089803554724E-2</v>
      </c>
    </row>
    <row r="46" spans="2:6" x14ac:dyDescent="0.2">
      <c r="B46" s="11" t="s">
        <v>42</v>
      </c>
      <c r="C46" s="52">
        <v>75</v>
      </c>
      <c r="D46" s="52">
        <v>90</v>
      </c>
      <c r="E46" s="12">
        <f>C46-D46</f>
        <v>-15</v>
      </c>
      <c r="F46" s="18">
        <f>IF(D$12=0,0,D46/D$12)</f>
        <v>1.6838166510757719E-2</v>
      </c>
    </row>
    <row r="47" spans="2:6" x14ac:dyDescent="0.2">
      <c r="B47" s="9" t="s">
        <v>43</v>
      </c>
      <c r="C47" s="51">
        <v>100</v>
      </c>
      <c r="D47" s="51">
        <v>120</v>
      </c>
      <c r="E47" s="10">
        <f>C47-D47</f>
        <v>-20</v>
      </c>
      <c r="F47" s="17">
        <f>IF(D$12=0,0,D47/D$12)</f>
        <v>2.2450888681010289E-2</v>
      </c>
    </row>
    <row r="48" spans="2:6" x14ac:dyDescent="0.2">
      <c r="B48" s="11" t="s">
        <v>44</v>
      </c>
      <c r="C48" s="52">
        <v>50</v>
      </c>
      <c r="D48" s="52">
        <v>50</v>
      </c>
      <c r="E48" s="12">
        <f>C48-D48</f>
        <v>0</v>
      </c>
      <c r="F48" s="18">
        <f>IF(D$12=0,0,D48/D$12)</f>
        <v>9.3545369504209538E-3</v>
      </c>
    </row>
    <row r="49" spans="2:6" x14ac:dyDescent="0.2">
      <c r="B49" s="19" t="s">
        <v>22</v>
      </c>
      <c r="C49" s="20">
        <f>SUM(C45:C48)</f>
        <v>285</v>
      </c>
      <c r="D49" s="20">
        <f>SUM(D45:D48)</f>
        <v>325</v>
      </c>
      <c r="E49" s="20">
        <f>C49-D49</f>
        <v>-40</v>
      </c>
      <c r="F49" s="21">
        <f>IF(D$12=0,0,D49/D$12)</f>
        <v>6.0804490177736203E-2</v>
      </c>
    </row>
    <row r="50" spans="2:6" x14ac:dyDescent="0.2">
      <c r="B50" s="3" t="s">
        <v>45</v>
      </c>
      <c r="C50" s="3"/>
      <c r="D50" s="3"/>
      <c r="E50" s="3"/>
      <c r="F50" s="3"/>
    </row>
    <row r="51" spans="2:6" x14ac:dyDescent="0.2">
      <c r="B51" s="9" t="s">
        <v>46</v>
      </c>
      <c r="C51" s="51">
        <v>50</v>
      </c>
      <c r="D51" s="51">
        <v>50</v>
      </c>
      <c r="E51" s="10">
        <f>C51-D51</f>
        <v>0</v>
      </c>
      <c r="F51" s="17">
        <f>IF(D$12=0,0,D51/D$12)</f>
        <v>9.3545369504209538E-3</v>
      </c>
    </row>
    <row r="52" spans="2:6" x14ac:dyDescent="0.2">
      <c r="B52" s="11" t="s">
        <v>47</v>
      </c>
      <c r="C52" s="52">
        <v>40</v>
      </c>
      <c r="D52" s="52">
        <v>45</v>
      </c>
      <c r="E52" s="12">
        <f>C52-D52</f>
        <v>-5</v>
      </c>
      <c r="F52" s="18">
        <f>IF(D$12=0,0,D52/D$12)</f>
        <v>8.4190832553788595E-3</v>
      </c>
    </row>
    <row r="53" spans="2:6" x14ac:dyDescent="0.2">
      <c r="B53" s="9" t="s">
        <v>48</v>
      </c>
      <c r="C53" s="51">
        <v>50</v>
      </c>
      <c r="D53" s="51">
        <v>30</v>
      </c>
      <c r="E53" s="10">
        <f>C53-D53</f>
        <v>20</v>
      </c>
      <c r="F53" s="17">
        <f>IF(D$12=0,0,D53/D$12)</f>
        <v>5.6127221702525721E-3</v>
      </c>
    </row>
    <row r="54" spans="2:6" x14ac:dyDescent="0.2">
      <c r="B54" s="19" t="s">
        <v>22</v>
      </c>
      <c r="C54" s="20">
        <f>SUM(C51:C53)</f>
        <v>140</v>
      </c>
      <c r="D54" s="20">
        <f>SUM(D51:D53)</f>
        <v>125</v>
      </c>
      <c r="E54" s="20">
        <f>C54-D54</f>
        <v>15</v>
      </c>
      <c r="F54" s="21">
        <f>IF(D$12=0,0,D54/D$12)</f>
        <v>2.3386342376052385E-2</v>
      </c>
    </row>
    <row r="55" spans="2:6" x14ac:dyDescent="0.2">
      <c r="B55" s="22" t="s">
        <v>49</v>
      </c>
      <c r="C55" s="23">
        <f>C21+C27+C32+C37+C43+C49+C54</f>
        <v>4270</v>
      </c>
      <c r="D55" s="23">
        <f>D21+D27+D32+D37+D43+D49+D54</f>
        <v>4345</v>
      </c>
      <c r="E55" s="23">
        <f>C55-D55</f>
        <v>-75</v>
      </c>
      <c r="F55" s="24">
        <f>IF(D$12=0,0,D55/D$12)</f>
        <v>0.8129092609915809</v>
      </c>
    </row>
    <row r="57" spans="2:6" ht="16" x14ac:dyDescent="0.2">
      <c r="B57" s="2" t="s">
        <v>50</v>
      </c>
      <c r="C57" s="2"/>
      <c r="D57" s="2"/>
      <c r="E57" s="2"/>
      <c r="F57" s="2"/>
    </row>
    <row r="58" spans="2:6" x14ac:dyDescent="0.2">
      <c r="B58" s="25"/>
      <c r="C58" s="25" t="s">
        <v>4</v>
      </c>
      <c r="D58" s="25" t="s">
        <v>5</v>
      </c>
      <c r="E58" s="25" t="s">
        <v>51</v>
      </c>
    </row>
    <row r="59" spans="2:6" x14ac:dyDescent="0.2">
      <c r="B59" s="9" t="s">
        <v>52</v>
      </c>
      <c r="C59" s="10">
        <f>C12</f>
        <v>5400</v>
      </c>
      <c r="D59" s="10">
        <f>D12</f>
        <v>5345</v>
      </c>
      <c r="E59" s="10">
        <f>D59-C59</f>
        <v>-55</v>
      </c>
    </row>
    <row r="60" spans="2:6" x14ac:dyDescent="0.2">
      <c r="B60" s="11" t="s">
        <v>53</v>
      </c>
      <c r="C60" s="12">
        <f>C55</f>
        <v>4270</v>
      </c>
      <c r="D60" s="12">
        <f>D55</f>
        <v>4345</v>
      </c>
      <c r="E60" s="12">
        <f>D60-C60</f>
        <v>75</v>
      </c>
    </row>
    <row r="61" spans="2:6" x14ac:dyDescent="0.2">
      <c r="B61" s="26" t="s">
        <v>54</v>
      </c>
      <c r="C61" s="27">
        <f>C12-C55</f>
        <v>1130</v>
      </c>
      <c r="D61" s="27">
        <f>D12-D55</f>
        <v>1000</v>
      </c>
      <c r="E61" s="27">
        <f>D61-C61</f>
        <v>-130</v>
      </c>
    </row>
    <row r="62" spans="2:6" x14ac:dyDescent="0.2">
      <c r="B62" s="28" t="s">
        <v>55</v>
      </c>
      <c r="C62" s="29">
        <f>IF(C12=0,0,(C12-C55)/C12)</f>
        <v>0.20925925925925926</v>
      </c>
      <c r="D62" s="29">
        <f>IF(D12=0,0,(D12-D55)/D12)</f>
        <v>0.18709073900841908</v>
      </c>
      <c r="E62" s="29">
        <f>D62-C62</f>
        <v>-2.2168520250840179E-2</v>
      </c>
    </row>
    <row r="64" spans="2:6" x14ac:dyDescent="0.2">
      <c r="B64" s="1" t="s">
        <v>56</v>
      </c>
      <c r="C64" s="1"/>
      <c r="D64" s="1"/>
      <c r="E64" s="1"/>
      <c r="F64" s="1"/>
    </row>
  </sheetData>
  <sheetProtection algorithmName="SHA-512" hashValue="+8+u3HyUTK5E0oYVfR85/ASA5Q5IYocCYBVsm+S9WL34K7NaX+HjDseWQ2vPRzfxye+NaMUXFgibW5+ZyISxcg==" saltValue="xhNjV8kLq9NQZJ5KGxIOMg==" spinCount="100000" sheet="1" objects="1" scenarios="1" selectLockedCells="1"/>
  <mergeCells count="14">
    <mergeCell ref="B44:F44"/>
    <mergeCell ref="B50:F50"/>
    <mergeCell ref="B57:F57"/>
    <mergeCell ref="B64:F64"/>
    <mergeCell ref="B16:F16"/>
    <mergeCell ref="B22:F22"/>
    <mergeCell ref="B28:F28"/>
    <mergeCell ref="B33:F33"/>
    <mergeCell ref="B38:F38"/>
    <mergeCell ref="A1:F1"/>
    <mergeCell ref="A2:F2"/>
    <mergeCell ref="A3:F3"/>
    <mergeCell ref="B5:F5"/>
    <mergeCell ref="B14:F14"/>
  </mergeCells>
  <pageMargins left="0.5" right="0.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4472C4"/>
  </sheetPr>
  <dimension ref="A1:O8"/>
  <sheetViews>
    <sheetView zoomScale="130" zoomScaleNormal="130" workbookViewId="0">
      <selection activeCell="C4" sqref="C4"/>
    </sheetView>
  </sheetViews>
  <sheetFormatPr baseColWidth="10" defaultColWidth="8.6640625" defaultRowHeight="15" x14ac:dyDescent="0.2"/>
  <cols>
    <col min="1" max="1" width="3" customWidth="1"/>
    <col min="2" max="2" width="22" customWidth="1"/>
    <col min="3" max="14" width="12" customWidth="1"/>
    <col min="15" max="15" width="14" customWidth="1"/>
  </cols>
  <sheetData>
    <row r="1" spans="1:15" ht="20" x14ac:dyDescent="0.2">
      <c r="A1" s="7" t="s">
        <v>57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.75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"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30" t="s">
        <v>64</v>
      </c>
      <c r="I3" s="30" t="s">
        <v>65</v>
      </c>
      <c r="J3" s="30" t="s">
        <v>66</v>
      </c>
      <c r="K3" s="30" t="s">
        <v>67</v>
      </c>
      <c r="L3" s="30" t="s">
        <v>68</v>
      </c>
      <c r="M3" s="30" t="s">
        <v>69</v>
      </c>
      <c r="N3" s="30" t="s">
        <v>70</v>
      </c>
      <c r="O3" s="31" t="s">
        <v>71</v>
      </c>
    </row>
    <row r="4" spans="1:15" x14ac:dyDescent="0.2">
      <c r="B4" s="32" t="s">
        <v>52</v>
      </c>
      <c r="C4" s="49">
        <v>5400</v>
      </c>
      <c r="D4" s="49">
        <v>5400</v>
      </c>
      <c r="E4" s="49">
        <v>5400</v>
      </c>
      <c r="F4" s="49">
        <v>5400</v>
      </c>
      <c r="G4" s="49">
        <v>5400</v>
      </c>
      <c r="H4" s="49">
        <v>5400</v>
      </c>
      <c r="I4" s="49">
        <v>5400</v>
      </c>
      <c r="J4" s="49">
        <v>5400</v>
      </c>
      <c r="K4" s="49">
        <v>5400</v>
      </c>
      <c r="L4" s="49">
        <v>5400</v>
      </c>
      <c r="M4" s="49">
        <v>5400</v>
      </c>
      <c r="N4" s="49">
        <v>5400</v>
      </c>
      <c r="O4" s="33">
        <f>SUM(C4:N4)</f>
        <v>64800</v>
      </c>
    </row>
    <row r="5" spans="1:15" x14ac:dyDescent="0.2">
      <c r="B5" s="34" t="s">
        <v>53</v>
      </c>
      <c r="C5" s="49">
        <v>4470</v>
      </c>
      <c r="D5" s="49">
        <v>4470</v>
      </c>
      <c r="E5" s="49">
        <v>4470</v>
      </c>
      <c r="F5" s="49">
        <v>4470</v>
      </c>
      <c r="G5" s="49">
        <v>4470</v>
      </c>
      <c r="H5" s="49">
        <v>4470</v>
      </c>
      <c r="I5" s="49">
        <v>4470</v>
      </c>
      <c r="J5" s="49">
        <v>4470</v>
      </c>
      <c r="K5" s="49">
        <v>4470</v>
      </c>
      <c r="L5" s="49">
        <v>4470</v>
      </c>
      <c r="M5" s="49">
        <v>4470</v>
      </c>
      <c r="N5" s="49">
        <v>4470</v>
      </c>
      <c r="O5" s="35">
        <f>SUM(C5:N5)</f>
        <v>53640</v>
      </c>
    </row>
    <row r="6" spans="1:15" x14ac:dyDescent="0.2">
      <c r="B6" s="36" t="s">
        <v>72</v>
      </c>
      <c r="C6" s="37">
        <f t="shared" ref="C6:N6" si="0">C4-C5</f>
        <v>930</v>
      </c>
      <c r="D6" s="37">
        <f t="shared" si="0"/>
        <v>930</v>
      </c>
      <c r="E6" s="37">
        <f t="shared" si="0"/>
        <v>930</v>
      </c>
      <c r="F6" s="37">
        <f t="shared" si="0"/>
        <v>930</v>
      </c>
      <c r="G6" s="37">
        <f t="shared" si="0"/>
        <v>930</v>
      </c>
      <c r="H6" s="37">
        <f t="shared" si="0"/>
        <v>930</v>
      </c>
      <c r="I6" s="37">
        <f t="shared" si="0"/>
        <v>930</v>
      </c>
      <c r="J6" s="37">
        <f t="shared" si="0"/>
        <v>930</v>
      </c>
      <c r="K6" s="37">
        <f t="shared" si="0"/>
        <v>930</v>
      </c>
      <c r="L6" s="37">
        <f t="shared" si="0"/>
        <v>930</v>
      </c>
      <c r="M6" s="37">
        <f t="shared" si="0"/>
        <v>930</v>
      </c>
      <c r="N6" s="37">
        <f t="shared" si="0"/>
        <v>930</v>
      </c>
      <c r="O6" s="37">
        <f>SUM(C6:N6)</f>
        <v>11160</v>
      </c>
    </row>
    <row r="7" spans="1:15" x14ac:dyDescent="0.2">
      <c r="B7" s="38" t="s">
        <v>73</v>
      </c>
      <c r="C7" s="39">
        <f>C6</f>
        <v>930</v>
      </c>
      <c r="D7" s="39">
        <f t="shared" ref="D7:N7" si="1">C7+D6</f>
        <v>1860</v>
      </c>
      <c r="E7" s="39">
        <f t="shared" si="1"/>
        <v>2790</v>
      </c>
      <c r="F7" s="39">
        <f t="shared" si="1"/>
        <v>3720</v>
      </c>
      <c r="G7" s="39">
        <f t="shared" si="1"/>
        <v>4650</v>
      </c>
      <c r="H7" s="39">
        <f t="shared" si="1"/>
        <v>5580</v>
      </c>
      <c r="I7" s="39">
        <f t="shared" si="1"/>
        <v>6510</v>
      </c>
      <c r="J7" s="39">
        <f t="shared" si="1"/>
        <v>7440</v>
      </c>
      <c r="K7" s="39">
        <f t="shared" si="1"/>
        <v>8370</v>
      </c>
      <c r="L7" s="39">
        <f t="shared" si="1"/>
        <v>9300</v>
      </c>
      <c r="M7" s="39">
        <f t="shared" si="1"/>
        <v>10230</v>
      </c>
      <c r="N7" s="39">
        <f t="shared" si="1"/>
        <v>11160</v>
      </c>
      <c r="O7" s="39">
        <f>N7</f>
        <v>11160</v>
      </c>
    </row>
    <row r="8" spans="1:15" x14ac:dyDescent="0.2">
      <c r="B8" s="40" t="s">
        <v>74</v>
      </c>
      <c r="C8" s="29">
        <f t="shared" ref="C8:O8" si="2">IF(C4=0,0,C6/C4)</f>
        <v>0.17222222222222222</v>
      </c>
      <c r="D8" s="29">
        <f t="shared" si="2"/>
        <v>0.17222222222222222</v>
      </c>
      <c r="E8" s="29">
        <f t="shared" si="2"/>
        <v>0.17222222222222222</v>
      </c>
      <c r="F8" s="29">
        <f t="shared" si="2"/>
        <v>0.17222222222222222</v>
      </c>
      <c r="G8" s="29">
        <f t="shared" si="2"/>
        <v>0.17222222222222222</v>
      </c>
      <c r="H8" s="29">
        <f t="shared" si="2"/>
        <v>0.17222222222222222</v>
      </c>
      <c r="I8" s="29">
        <f t="shared" si="2"/>
        <v>0.17222222222222222</v>
      </c>
      <c r="J8" s="29">
        <f t="shared" si="2"/>
        <v>0.17222222222222222</v>
      </c>
      <c r="K8" s="29">
        <f t="shared" si="2"/>
        <v>0.17222222222222222</v>
      </c>
      <c r="L8" s="29">
        <f t="shared" si="2"/>
        <v>0.17222222222222222</v>
      </c>
      <c r="M8" s="29">
        <f t="shared" si="2"/>
        <v>0.17222222222222222</v>
      </c>
      <c r="N8" s="29">
        <f t="shared" si="2"/>
        <v>0.17222222222222222</v>
      </c>
      <c r="O8" s="29">
        <f t="shared" si="2"/>
        <v>0.17222222222222222</v>
      </c>
    </row>
  </sheetData>
  <sheetProtection algorithmName="SHA-512" hashValue="+cBTceEHZboUOrtfzfUuGF5aTUfl7YsAJTkbWETSB0UxaO8XvaZFhIxuzctP+sKL77VwYKYTnR02fG/u7VNDsg==" saltValue="z4VPqdTqR7lACmhThSlT4w==" spinCount="100000" sheet="1" objects="1" scenarios="1" selectLockedCells="1"/>
  <mergeCells count="2">
    <mergeCell ref="A1:O1"/>
    <mergeCell ref="A2:O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4C3C"/>
  </sheetPr>
  <dimension ref="A1:D11"/>
  <sheetViews>
    <sheetView zoomScale="130" zoomScaleNormal="130" workbookViewId="0">
      <selection activeCell="K10" sqref="K10"/>
    </sheetView>
  </sheetViews>
  <sheetFormatPr baseColWidth="10" defaultColWidth="8.6640625" defaultRowHeight="15" x14ac:dyDescent="0.2"/>
  <cols>
    <col min="1" max="1" width="3" customWidth="1"/>
    <col min="2" max="2" width="28" customWidth="1"/>
    <col min="3" max="4" width="16" customWidth="1"/>
  </cols>
  <sheetData>
    <row r="1" spans="1:4" ht="20" x14ac:dyDescent="0.2">
      <c r="A1" s="7" t="s">
        <v>75</v>
      </c>
      <c r="B1" s="7"/>
      <c r="C1" s="7"/>
      <c r="D1" s="7"/>
    </row>
    <row r="2" spans="1:4" ht="3.75" customHeight="1" x14ac:dyDescent="0.2">
      <c r="A2" s="6"/>
      <c r="B2" s="6"/>
      <c r="C2" s="6"/>
      <c r="D2" s="6"/>
    </row>
    <row r="3" spans="1:4" x14ac:dyDescent="0.2">
      <c r="B3" s="30" t="s">
        <v>58</v>
      </c>
      <c r="C3" s="30" t="s">
        <v>76</v>
      </c>
      <c r="D3" s="30" t="s">
        <v>77</v>
      </c>
    </row>
    <row r="4" spans="1:4" x14ac:dyDescent="0.2">
      <c r="B4" s="9" t="s">
        <v>78</v>
      </c>
      <c r="C4" s="41">
        <v>1520</v>
      </c>
      <c r="D4" s="17">
        <f t="shared" ref="D4:D10" si="0">IF(C$11=0,0,C4/C$11)</f>
        <v>0.34982738780207134</v>
      </c>
    </row>
    <row r="5" spans="1:4" x14ac:dyDescent="0.2">
      <c r="B5" s="11" t="s">
        <v>79</v>
      </c>
      <c r="C5" s="42">
        <v>585</v>
      </c>
      <c r="D5" s="18">
        <f t="shared" si="0"/>
        <v>0.13463751438434982</v>
      </c>
    </row>
    <row r="6" spans="1:4" x14ac:dyDescent="0.2">
      <c r="B6" s="9" t="s">
        <v>80</v>
      </c>
      <c r="C6" s="41">
        <v>660</v>
      </c>
      <c r="D6" s="17">
        <f t="shared" si="0"/>
        <v>0.15189873417721519</v>
      </c>
    </row>
    <row r="7" spans="1:4" x14ac:dyDescent="0.2">
      <c r="B7" s="11" t="s">
        <v>81</v>
      </c>
      <c r="C7" s="42">
        <v>280</v>
      </c>
      <c r="D7" s="18">
        <f t="shared" si="0"/>
        <v>6.4441887226697359E-2</v>
      </c>
    </row>
    <row r="8" spans="1:4" x14ac:dyDescent="0.2">
      <c r="B8" s="9" t="s">
        <v>82</v>
      </c>
      <c r="C8" s="41">
        <v>850</v>
      </c>
      <c r="D8" s="17">
        <f t="shared" si="0"/>
        <v>0.1956271576524741</v>
      </c>
    </row>
    <row r="9" spans="1:4" x14ac:dyDescent="0.2">
      <c r="B9" s="11" t="s">
        <v>83</v>
      </c>
      <c r="C9" s="42">
        <v>325</v>
      </c>
      <c r="D9" s="18">
        <f t="shared" si="0"/>
        <v>7.4798619102416572E-2</v>
      </c>
    </row>
    <row r="10" spans="1:4" x14ac:dyDescent="0.2">
      <c r="B10" s="9" t="s">
        <v>84</v>
      </c>
      <c r="C10" s="41">
        <v>125</v>
      </c>
      <c r="D10" s="17">
        <f t="shared" si="0"/>
        <v>2.8768699654775604E-2</v>
      </c>
    </row>
    <row r="11" spans="1:4" x14ac:dyDescent="0.2">
      <c r="B11" s="43" t="s">
        <v>71</v>
      </c>
      <c r="C11" s="44">
        <f>SUM(C4:C10)</f>
        <v>4345</v>
      </c>
      <c r="D11" s="45">
        <f>SUM(D4:D10)</f>
        <v>0.99999999999999989</v>
      </c>
    </row>
  </sheetData>
  <sheetProtection algorithmName="SHA-512" hashValue="EJmE2Qj2Nav91LFoRsXSxi+3573NFdod62nMMsPra75aQwOIdWvioG1Emca4pXRjbXCgz79wAQRJwuZratj1xA==" saltValue="j6KesX2sSD6TIrfocVcyxg==" spinCount="100000" sheet="1" objects="1" scenarios="1" selectLockedCells="1"/>
  <mergeCells count="2">
    <mergeCell ref="A1:D1"/>
    <mergeCell ref="A2:D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27AE60"/>
  </sheetPr>
  <dimension ref="A1:G9"/>
  <sheetViews>
    <sheetView zoomScale="140" zoomScaleNormal="140" workbookViewId="0">
      <selection activeCell="C4" sqref="C4"/>
    </sheetView>
  </sheetViews>
  <sheetFormatPr baseColWidth="10" defaultColWidth="8.6640625" defaultRowHeight="15" x14ac:dyDescent="0.2"/>
  <cols>
    <col min="1" max="1" width="3" customWidth="1"/>
    <col min="2" max="2" width="24" customWidth="1"/>
    <col min="3" max="7" width="16" customWidth="1"/>
  </cols>
  <sheetData>
    <row r="1" spans="1:7" ht="20" x14ac:dyDescent="0.2">
      <c r="A1" s="7" t="s">
        <v>85</v>
      </c>
      <c r="B1" s="7"/>
      <c r="C1" s="7"/>
      <c r="D1" s="7"/>
      <c r="E1" s="7"/>
      <c r="F1" s="7"/>
      <c r="G1" s="7"/>
    </row>
    <row r="2" spans="1:7" ht="3.75" customHeight="1" x14ac:dyDescent="0.2">
      <c r="A2" s="6"/>
      <c r="B2" s="6"/>
      <c r="C2" s="6"/>
      <c r="D2" s="6"/>
      <c r="E2" s="6"/>
      <c r="F2" s="6"/>
      <c r="G2" s="6"/>
    </row>
    <row r="3" spans="1:7" x14ac:dyDescent="0.2">
      <c r="B3" s="30" t="s">
        <v>86</v>
      </c>
      <c r="C3" s="30" t="s">
        <v>87</v>
      </c>
      <c r="D3" s="30" t="s">
        <v>88</v>
      </c>
      <c r="E3" s="30" t="s">
        <v>89</v>
      </c>
      <c r="F3" s="30" t="s">
        <v>90</v>
      </c>
      <c r="G3" s="30" t="s">
        <v>91</v>
      </c>
    </row>
    <row r="4" spans="1:7" x14ac:dyDescent="0.2">
      <c r="B4" s="9" t="s">
        <v>92</v>
      </c>
      <c r="C4" s="49">
        <v>15000</v>
      </c>
      <c r="D4" s="49">
        <v>8500</v>
      </c>
      <c r="E4" s="46">
        <f>C4-D4</f>
        <v>6500</v>
      </c>
      <c r="F4" s="17">
        <f t="shared" ref="F4:F9" si="0">IF(C4=0,0,D4/C4)</f>
        <v>0.56666666666666665</v>
      </c>
      <c r="G4" s="10">
        <f>IF(E4&lt;=0,0,E4/12)</f>
        <v>541.66666666666663</v>
      </c>
    </row>
    <row r="5" spans="1:7" x14ac:dyDescent="0.2">
      <c r="B5" s="11" t="s">
        <v>93</v>
      </c>
      <c r="C5" s="50">
        <v>3000</v>
      </c>
      <c r="D5" s="50">
        <v>1200</v>
      </c>
      <c r="E5" s="47">
        <f>C5-D5</f>
        <v>1800</v>
      </c>
      <c r="F5" s="18">
        <f t="shared" si="0"/>
        <v>0.4</v>
      </c>
      <c r="G5" s="12">
        <f>IF(E5&lt;=0,0,E5/12)</f>
        <v>150</v>
      </c>
    </row>
    <row r="6" spans="1:7" x14ac:dyDescent="0.2">
      <c r="B6" s="9" t="s">
        <v>94</v>
      </c>
      <c r="C6" s="49">
        <v>5000</v>
      </c>
      <c r="D6" s="49">
        <v>2000</v>
      </c>
      <c r="E6" s="46">
        <f>C6-D6</f>
        <v>3000</v>
      </c>
      <c r="F6" s="17">
        <f t="shared" si="0"/>
        <v>0.4</v>
      </c>
      <c r="G6" s="10">
        <f>IF(E6&lt;=0,0,E6/12)</f>
        <v>250</v>
      </c>
    </row>
    <row r="7" spans="1:7" x14ac:dyDescent="0.2">
      <c r="B7" s="11" t="s">
        <v>95</v>
      </c>
      <c r="C7" s="50">
        <v>40000</v>
      </c>
      <c r="D7" s="50">
        <v>12000</v>
      </c>
      <c r="E7" s="47">
        <f>C7-D7</f>
        <v>28000</v>
      </c>
      <c r="F7" s="18">
        <f t="shared" si="0"/>
        <v>0.3</v>
      </c>
      <c r="G7" s="12">
        <f>IF(E7&lt;=0,0,E7/12)</f>
        <v>2333.3333333333335</v>
      </c>
    </row>
    <row r="8" spans="1:7" x14ac:dyDescent="0.2">
      <c r="B8" s="9" t="s">
        <v>96</v>
      </c>
      <c r="C8" s="49">
        <v>2000</v>
      </c>
      <c r="D8" s="49">
        <v>750</v>
      </c>
      <c r="E8" s="46">
        <f>C8-D8</f>
        <v>1250</v>
      </c>
      <c r="F8" s="17">
        <f t="shared" si="0"/>
        <v>0.375</v>
      </c>
      <c r="G8" s="10">
        <f>IF(E8&lt;=0,0,E8/12)</f>
        <v>104.16666666666667</v>
      </c>
    </row>
    <row r="9" spans="1:7" x14ac:dyDescent="0.2">
      <c r="B9" s="48" t="s">
        <v>97</v>
      </c>
      <c r="C9" s="37">
        <f>SUM(C4:C8)</f>
        <v>65000</v>
      </c>
      <c r="D9" s="37">
        <f>SUM(D4:D8)</f>
        <v>24450</v>
      </c>
      <c r="E9" s="37">
        <f>SUM(E4:E8)</f>
        <v>40550</v>
      </c>
      <c r="F9" s="45">
        <f t="shared" si="0"/>
        <v>0.37615384615384617</v>
      </c>
      <c r="G9" s="44">
        <f>SUM(G4:G8)</f>
        <v>3379.1666666666665</v>
      </c>
    </row>
  </sheetData>
  <sheetProtection algorithmName="SHA-512" hashValue="+jTyEnmKJ/Cq6tBjmTDEosN35rDjhuBivvwUPhlHvfTUcDO6W9Hau1jePQTWVaFmh2ht7s/aqARTwfym3RxqIQ==" saltValue="4LfPToRlG/m+lfKwYLuptg==" spinCount="100000" sheet="1" objects="1" scenarios="1" selectLockedCells="1"/>
  <mergeCells count="2">
    <mergeCell ref="A1:G1"/>
    <mergeCell ref="A2:G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Budget</vt:lpstr>
      <vt:lpstr>Annual Overview</vt:lpstr>
      <vt:lpstr>Expense Breakdown</vt:lpstr>
      <vt:lpstr>Savings Goals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Andrew Romano | FTC</cp:lastModifiedBy>
  <cp:revision>1</cp:revision>
  <dcterms:created xsi:type="dcterms:W3CDTF">2026-02-13T08:17:25Z</dcterms:created>
  <dcterms:modified xsi:type="dcterms:W3CDTF">2026-02-13T09:42:03Z</dcterms:modified>
  <dc:language>en-US</dc:language>
</cp:coreProperties>
</file>